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mmo\Desktop\"/>
    </mc:Choice>
  </mc:AlternateContent>
  <bookViews>
    <workbookView xWindow="0" yWindow="0" windowWidth="17970" windowHeight="7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J18" i="1"/>
  <c r="K18" i="1" s="1"/>
  <c r="M18" i="1" s="1"/>
  <c r="F18" i="1"/>
  <c r="G18" i="1" s="1"/>
  <c r="I18" i="1" s="1"/>
  <c r="J6" i="1"/>
  <c r="F6" i="1"/>
  <c r="G6" i="1" s="1"/>
  <c r="I6" i="1" s="1"/>
  <c r="F16" i="1"/>
  <c r="G16" i="1" s="1"/>
  <c r="I16" i="1" s="1"/>
  <c r="F17" i="1"/>
  <c r="G17" i="1" s="1"/>
  <c r="I17" i="1" s="1"/>
  <c r="F19" i="1"/>
  <c r="G19" i="1" s="1"/>
  <c r="I19" i="1" s="1"/>
  <c r="F20" i="1"/>
  <c r="G20" i="1" s="1"/>
  <c r="I20" i="1" s="1"/>
  <c r="F21" i="1"/>
  <c r="G21" i="1" s="1"/>
  <c r="I21" i="1" s="1"/>
  <c r="F22" i="1"/>
  <c r="G22" i="1" s="1"/>
  <c r="I22" i="1" s="1"/>
  <c r="F23" i="1"/>
  <c r="G23" i="1" s="1"/>
  <c r="I23" i="1" s="1"/>
  <c r="F24" i="1"/>
  <c r="G24" i="1" s="1"/>
  <c r="I24" i="1" s="1"/>
  <c r="F25" i="1"/>
  <c r="G25" i="1" s="1"/>
  <c r="I25" i="1" s="1"/>
  <c r="F15" i="1"/>
  <c r="G15" i="1" s="1"/>
  <c r="I15" i="1" s="1"/>
  <c r="F8" i="1"/>
  <c r="G8" i="1" s="1"/>
  <c r="I8" i="1" s="1"/>
  <c r="F9" i="1"/>
  <c r="G9" i="1" s="1"/>
  <c r="I9" i="1" s="1"/>
  <c r="F10" i="1"/>
  <c r="G10" i="1" s="1"/>
  <c r="F11" i="1"/>
  <c r="G11" i="1" s="1"/>
  <c r="I11" i="1" s="1"/>
  <c r="F12" i="1"/>
  <c r="G12" i="1" s="1"/>
  <c r="I12" i="1" s="1"/>
  <c r="F13" i="1"/>
  <c r="G13" i="1" s="1"/>
  <c r="I13" i="1" s="1"/>
  <c r="F7" i="1"/>
  <c r="G7" i="1" s="1"/>
  <c r="I7" i="1" s="1"/>
  <c r="J26" i="1" l="1"/>
  <c r="G26" i="1"/>
  <c r="I10" i="1"/>
  <c r="I26" i="1"/>
  <c r="F26" i="1"/>
  <c r="K6" i="1"/>
  <c r="M6" i="1" s="1"/>
</calcChain>
</file>

<file path=xl/sharedStrings.xml><?xml version="1.0" encoding="utf-8"?>
<sst xmlns="http://schemas.openxmlformats.org/spreadsheetml/2006/main" count="32" uniqueCount="30">
  <si>
    <t>назначения на территории Республики Тыва, по зонам деятельности регионального оператора</t>
  </si>
  <si>
    <t>в год</t>
  </si>
  <si>
    <t>в сутки</t>
  </si>
  <si>
    <t>производительность</t>
  </si>
  <si>
    <t>Восточная зона</t>
  </si>
  <si>
    <t>Западная зона</t>
  </si>
  <si>
    <t>Суммарный объем ТКО, образуемых населением и объектами общественного</t>
  </si>
  <si>
    <t>Наименование городского округа, муниципального района и поселений, входящих в состав МР и ГО</t>
  </si>
  <si>
    <t>Объем ТКО от населения (куб. м)</t>
  </si>
  <si>
    <t>Объем ТКО от организаций общественного назначения (куб. м)</t>
  </si>
  <si>
    <t>ВСЕГО ТКО (куб. м)</t>
  </si>
  <si>
    <t>Городской округ г. Ак-Довурак</t>
  </si>
  <si>
    <t>Барун-Хсмчикский район</t>
  </si>
  <si>
    <t>Бай-Тайгинский район</t>
  </si>
  <si>
    <t>Дзун-Хемчикский район</t>
  </si>
  <si>
    <t>Монгун-Тайгинский район</t>
  </si>
  <si>
    <t>Овюрский район</t>
  </si>
  <si>
    <t>Чаа-Хольский район</t>
  </si>
  <si>
    <t>Сут-Хольский район</t>
  </si>
  <si>
    <t>Улуг-Хемский</t>
  </si>
  <si>
    <t>Чеди-Хольский район</t>
  </si>
  <si>
    <t>Пий-Хемский район</t>
  </si>
  <si>
    <t>Городской округ г. Кызыл</t>
  </si>
  <si>
    <t>Кызылский район</t>
  </si>
  <si>
    <t>Тандинский район</t>
  </si>
  <si>
    <t>Каа-Хемский район</t>
  </si>
  <si>
    <t>Тоджинский район</t>
  </si>
  <si>
    <t>Тсс-Хемский район</t>
  </si>
  <si>
    <t>Тере-Хольский район</t>
  </si>
  <si>
    <t>Эрзинский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</si>
</sst>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justify"/>
    </xf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/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164" fontId="1" fillId="0" borderId="3" xfId="0" applyNumberFormat="1" applyFont="1" applyBorder="1"/>
    <xf numFmtId="2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B7" sqref="B7"/>
    </sheetView>
  </sheetViews>
  <sheetFormatPr defaultRowHeight="15.75" x14ac:dyDescent="0.25"/>
  <cols>
    <col min="1" max="1" width="41.140625" style="1" customWidth="1"/>
    <col min="2" max="3" width="13.140625" style="1" bestFit="1" customWidth="1"/>
    <col min="4" max="4" width="18.7109375" style="1" bestFit="1" customWidth="1"/>
    <col min="5" max="5" width="9.140625" style="1"/>
    <col min="6" max="6" width="13.140625" style="2" bestFit="1" customWidth="1"/>
    <col min="7" max="7" width="8.42578125" style="1" bestFit="1" customWidth="1"/>
    <col min="8" max="8" width="12.85546875" style="1" customWidth="1"/>
    <col min="9" max="9" width="3.28515625" style="3" bestFit="1" customWidth="1"/>
    <col min="10" max="10" width="13.140625" style="2" bestFit="1" customWidth="1"/>
    <col min="11" max="11" width="8" style="1" bestFit="1" customWidth="1"/>
    <col min="12" max="12" width="6.140625" style="4" bestFit="1" customWidth="1"/>
    <col min="13" max="13" width="2.140625" style="3" bestFit="1" customWidth="1"/>
    <col min="14" max="16384" width="9.140625" style="1"/>
  </cols>
  <sheetData>
    <row r="1" spans="1:15" x14ac:dyDescent="0.25">
      <c r="A1" s="5" t="s">
        <v>6</v>
      </c>
    </row>
    <row r="2" spans="1:15" x14ac:dyDescent="0.25">
      <c r="A2" s="5" t="s">
        <v>0</v>
      </c>
    </row>
    <row r="4" spans="1:15" ht="141.75" x14ac:dyDescent="0.25">
      <c r="A4" s="6" t="s">
        <v>7</v>
      </c>
      <c r="B4" s="6" t="s">
        <v>8</v>
      </c>
      <c r="C4" s="6" t="s">
        <v>9</v>
      </c>
      <c r="D4" s="6" t="s">
        <v>10</v>
      </c>
      <c r="E4" s="7"/>
    </row>
    <row r="5" spans="1:15" ht="47.25" x14ac:dyDescent="0.25">
      <c r="A5" s="8" t="s">
        <v>5</v>
      </c>
      <c r="B5" s="9"/>
      <c r="C5" s="9"/>
      <c r="D5" s="9"/>
      <c r="E5" s="10"/>
      <c r="F5" s="11" t="s">
        <v>1</v>
      </c>
      <c r="G5" s="11" t="s">
        <v>2</v>
      </c>
      <c r="H5" s="11" t="s">
        <v>3</v>
      </c>
      <c r="I5" s="12"/>
      <c r="J5" s="11" t="s">
        <v>1</v>
      </c>
      <c r="K5" s="11" t="s">
        <v>2</v>
      </c>
      <c r="L5" s="13"/>
      <c r="M5" s="12"/>
      <c r="N5" s="14"/>
      <c r="O5" s="14"/>
    </row>
    <row r="6" spans="1:15" x14ac:dyDescent="0.25">
      <c r="A6" s="15" t="s">
        <v>11</v>
      </c>
      <c r="B6" s="16">
        <v>22489.5</v>
      </c>
      <c r="C6" s="16">
        <v>11685.46</v>
      </c>
      <c r="D6" s="16">
        <v>34174.959999999999</v>
      </c>
      <c r="E6" s="17"/>
      <c r="F6" s="15">
        <f>D6*0.7</f>
        <v>23922.471999999998</v>
      </c>
      <c r="G6" s="18">
        <f>F6/312</f>
        <v>76.674589743589735</v>
      </c>
      <c r="H6" s="19">
        <v>49.5</v>
      </c>
      <c r="I6" s="12">
        <f>G6/H6</f>
        <v>1.5489816109816108</v>
      </c>
      <c r="J6" s="20">
        <f>D6-23992.47</f>
        <v>10182.489999999998</v>
      </c>
      <c r="K6" s="18">
        <f>J6/312</f>
        <v>32.636185897435894</v>
      </c>
      <c r="L6" s="13">
        <v>20.62</v>
      </c>
      <c r="M6" s="12">
        <f>K6/L6</f>
        <v>1.5827442239299656</v>
      </c>
    </row>
    <row r="7" spans="1:15" x14ac:dyDescent="0.25">
      <c r="A7" s="15" t="s">
        <v>12</v>
      </c>
      <c r="B7" s="16">
        <v>20397.3</v>
      </c>
      <c r="C7" s="16">
        <v>3873.9140000000002</v>
      </c>
      <c r="D7" s="16">
        <v>24271.214</v>
      </c>
      <c r="E7" s="17"/>
      <c r="F7" s="21">
        <f>D7</f>
        <v>24271.214</v>
      </c>
      <c r="G7" s="18">
        <f t="shared" ref="G7:G13" si="0">F7/312</f>
        <v>77.792352564102558</v>
      </c>
      <c r="H7" s="19">
        <v>49.5</v>
      </c>
      <c r="I7" s="12">
        <f t="shared" ref="I7:I13" si="1">G7/H7</f>
        <v>1.5715626780626779</v>
      </c>
      <c r="J7" s="15"/>
      <c r="K7" s="18"/>
      <c r="L7" s="13"/>
      <c r="M7" s="12"/>
    </row>
    <row r="8" spans="1:15" x14ac:dyDescent="0.25">
      <c r="A8" s="15" t="s">
        <v>13</v>
      </c>
      <c r="B8" s="16">
        <v>17428.95</v>
      </c>
      <c r="C8" s="16">
        <v>3002.3440000000001</v>
      </c>
      <c r="D8" s="16">
        <v>20431.294000000002</v>
      </c>
      <c r="E8" s="17"/>
      <c r="F8" s="21">
        <f t="shared" ref="F8:F13" si="2">D8</f>
        <v>20431.294000000002</v>
      </c>
      <c r="G8" s="18">
        <f t="shared" si="0"/>
        <v>65.484916666666678</v>
      </c>
      <c r="H8" s="19">
        <v>49.5</v>
      </c>
      <c r="I8" s="12">
        <f t="shared" si="1"/>
        <v>1.3229276094276097</v>
      </c>
      <c r="J8" s="15"/>
      <c r="K8" s="18"/>
      <c r="L8" s="13"/>
      <c r="M8" s="12"/>
    </row>
    <row r="9" spans="1:15" x14ac:dyDescent="0.25">
      <c r="A9" s="15" t="s">
        <v>14</v>
      </c>
      <c r="B9" s="16">
        <v>33407.550000000003</v>
      </c>
      <c r="C9" s="16">
        <v>5368.05</v>
      </c>
      <c r="D9" s="16">
        <v>38775.599999999999</v>
      </c>
      <c r="E9" s="17"/>
      <c r="F9" s="21">
        <f t="shared" si="2"/>
        <v>38775.599999999999</v>
      </c>
      <c r="G9" s="18">
        <f t="shared" si="0"/>
        <v>124.28076923076922</v>
      </c>
      <c r="H9" s="19">
        <v>49.5</v>
      </c>
      <c r="I9" s="12">
        <f t="shared" si="1"/>
        <v>2.5107226107226106</v>
      </c>
      <c r="J9" s="15"/>
      <c r="K9" s="18"/>
      <c r="L9" s="13"/>
      <c r="M9" s="12"/>
    </row>
    <row r="10" spans="1:15" x14ac:dyDescent="0.25">
      <c r="A10" s="15" t="s">
        <v>15</v>
      </c>
      <c r="B10" s="16">
        <v>10010.549999999999</v>
      </c>
      <c r="C10" s="16">
        <v>879.4</v>
      </c>
      <c r="D10" s="16">
        <v>10889.95</v>
      </c>
      <c r="E10" s="17"/>
      <c r="F10" s="21">
        <f t="shared" si="2"/>
        <v>10889.95</v>
      </c>
      <c r="G10" s="18">
        <f t="shared" si="0"/>
        <v>34.903685897435899</v>
      </c>
      <c r="H10" s="19">
        <v>49.5</v>
      </c>
      <c r="I10" s="12">
        <f t="shared" si="1"/>
        <v>0.70512496762496768</v>
      </c>
      <c r="J10" s="15"/>
      <c r="K10" s="18"/>
      <c r="L10" s="13"/>
      <c r="M10" s="12"/>
    </row>
    <row r="11" spans="1:15" x14ac:dyDescent="0.25">
      <c r="A11" s="15" t="s">
        <v>16</v>
      </c>
      <c r="B11" s="16">
        <v>11569.8</v>
      </c>
      <c r="C11" s="16">
        <v>2355.5500000000002</v>
      </c>
      <c r="D11" s="16">
        <v>13925.35</v>
      </c>
      <c r="E11" s="17"/>
      <c r="F11" s="21">
        <f t="shared" si="2"/>
        <v>13925.35</v>
      </c>
      <c r="G11" s="18">
        <f t="shared" si="0"/>
        <v>44.632532051282055</v>
      </c>
      <c r="H11" s="19">
        <v>49.5</v>
      </c>
      <c r="I11" s="12">
        <f t="shared" si="1"/>
        <v>0.90166731416731427</v>
      </c>
      <c r="J11" s="15"/>
      <c r="K11" s="18"/>
      <c r="L11" s="13"/>
      <c r="M11" s="12"/>
    </row>
    <row r="12" spans="1:15" x14ac:dyDescent="0.25">
      <c r="A12" s="15" t="s">
        <v>17</v>
      </c>
      <c r="B12" s="16">
        <v>10142.549999999999</v>
      </c>
      <c r="C12" s="16">
        <v>1289.44</v>
      </c>
      <c r="D12" s="16">
        <v>11431.99</v>
      </c>
      <c r="E12" s="17"/>
      <c r="F12" s="21">
        <f t="shared" si="2"/>
        <v>11431.99</v>
      </c>
      <c r="G12" s="18">
        <f t="shared" si="0"/>
        <v>36.640993589743587</v>
      </c>
      <c r="H12" s="19">
        <v>49.5</v>
      </c>
      <c r="I12" s="12">
        <f t="shared" si="1"/>
        <v>0.74022209272209272</v>
      </c>
      <c r="J12" s="15"/>
      <c r="K12" s="18"/>
      <c r="L12" s="13"/>
      <c r="M12" s="12"/>
    </row>
    <row r="13" spans="1:15" x14ac:dyDescent="0.25">
      <c r="A13" s="15" t="s">
        <v>18</v>
      </c>
      <c r="B13" s="16">
        <v>13333.65</v>
      </c>
      <c r="C13" s="16">
        <v>733.56</v>
      </c>
      <c r="D13" s="16">
        <v>14067.21</v>
      </c>
      <c r="E13" s="17"/>
      <c r="F13" s="21">
        <f t="shared" si="2"/>
        <v>14067.21</v>
      </c>
      <c r="G13" s="18">
        <f t="shared" si="0"/>
        <v>45.087211538461538</v>
      </c>
      <c r="H13" s="19">
        <v>49.5</v>
      </c>
      <c r="I13" s="12">
        <f t="shared" si="1"/>
        <v>0.91085275835275836</v>
      </c>
      <c r="J13" s="15"/>
      <c r="K13" s="18"/>
      <c r="L13" s="13"/>
      <c r="M13" s="12"/>
    </row>
    <row r="14" spans="1:15" x14ac:dyDescent="0.25">
      <c r="A14" s="8" t="s">
        <v>4</v>
      </c>
      <c r="B14" s="9"/>
      <c r="C14" s="9"/>
      <c r="D14" s="9"/>
      <c r="E14" s="10"/>
      <c r="F14" s="15"/>
      <c r="G14" s="18"/>
      <c r="H14" s="19"/>
      <c r="I14" s="12"/>
      <c r="J14" s="15"/>
      <c r="K14" s="18"/>
      <c r="L14" s="13"/>
      <c r="M14" s="12"/>
    </row>
    <row r="15" spans="1:15" x14ac:dyDescent="0.25">
      <c r="A15" s="15" t="s">
        <v>19</v>
      </c>
      <c r="B15" s="16">
        <v>31948.95</v>
      </c>
      <c r="C15" s="16">
        <v>2243.41</v>
      </c>
      <c r="D15" s="16">
        <v>34192.36</v>
      </c>
      <c r="E15" s="17"/>
      <c r="F15" s="21">
        <f>D15</f>
        <v>34192.36</v>
      </c>
      <c r="G15" s="18">
        <f t="shared" ref="G15:G17" si="3">F15/312</f>
        <v>109.59089743589743</v>
      </c>
      <c r="H15" s="19">
        <v>49.5</v>
      </c>
      <c r="I15" s="12">
        <f>G15/H15</f>
        <v>2.2139575239575238</v>
      </c>
      <c r="J15" s="15"/>
      <c r="K15" s="18"/>
      <c r="L15" s="13"/>
      <c r="M15" s="12"/>
    </row>
    <row r="16" spans="1:15" x14ac:dyDescent="0.25">
      <c r="A16" s="15" t="s">
        <v>20</v>
      </c>
      <c r="B16" s="16">
        <v>13104.3</v>
      </c>
      <c r="C16" s="16">
        <v>996.67</v>
      </c>
      <c r="D16" s="16">
        <v>14100.97</v>
      </c>
      <c r="E16" s="17"/>
      <c r="F16" s="21">
        <f t="shared" ref="F16:F25" si="4">D16</f>
        <v>14100.97</v>
      </c>
      <c r="G16" s="18">
        <f t="shared" si="3"/>
        <v>45.195416666666667</v>
      </c>
      <c r="H16" s="19">
        <v>49.5</v>
      </c>
      <c r="I16" s="12">
        <f t="shared" ref="I16:I17" si="5">G16/H16</f>
        <v>0.91303872053872048</v>
      </c>
      <c r="J16" s="15"/>
      <c r="K16" s="18"/>
      <c r="L16" s="13"/>
      <c r="M16" s="12"/>
    </row>
    <row r="17" spans="1:13" x14ac:dyDescent="0.25">
      <c r="A17" s="15" t="s">
        <v>21</v>
      </c>
      <c r="B17" s="16">
        <v>16590.75</v>
      </c>
      <c r="C17" s="16">
        <v>1615.22</v>
      </c>
      <c r="D17" s="16">
        <v>18205.97</v>
      </c>
      <c r="E17" s="17"/>
      <c r="F17" s="21">
        <f t="shared" si="4"/>
        <v>18205.97</v>
      </c>
      <c r="G17" s="18">
        <f t="shared" si="3"/>
        <v>58.352467948717951</v>
      </c>
      <c r="H17" s="19">
        <v>49.5</v>
      </c>
      <c r="I17" s="12">
        <f t="shared" si="5"/>
        <v>1.1788377363377365</v>
      </c>
      <c r="J17" s="15"/>
      <c r="K17" s="18"/>
      <c r="L17" s="13"/>
      <c r="M17" s="12"/>
    </row>
    <row r="18" spans="1:13" x14ac:dyDescent="0.25">
      <c r="A18" s="15" t="s">
        <v>22</v>
      </c>
      <c r="B18" s="16">
        <v>194541.6</v>
      </c>
      <c r="C18" s="16">
        <v>149812.81</v>
      </c>
      <c r="D18" s="16">
        <v>344354.4</v>
      </c>
      <c r="E18" s="17"/>
      <c r="F18" s="21">
        <f>D18*0.7</f>
        <v>241048.08</v>
      </c>
      <c r="G18" s="18">
        <f>F18/312</f>
        <v>772.58999999999992</v>
      </c>
      <c r="H18" s="19">
        <v>99</v>
      </c>
      <c r="I18" s="12">
        <f>G18/H18</f>
        <v>7.8039393939393928</v>
      </c>
      <c r="J18" s="20">
        <f>D18-241048.08</f>
        <v>103306.32000000004</v>
      </c>
      <c r="K18" s="18">
        <f>J18/312</f>
        <v>331.11000000000013</v>
      </c>
      <c r="L18" s="13">
        <v>61</v>
      </c>
      <c r="M18" s="12">
        <f>K18/L18</f>
        <v>5.4280327868852476</v>
      </c>
    </row>
    <row r="19" spans="1:13" x14ac:dyDescent="0.25">
      <c r="A19" s="15" t="s">
        <v>23</v>
      </c>
      <c r="B19" s="16">
        <v>53865.9</v>
      </c>
      <c r="C19" s="16">
        <v>5564.77</v>
      </c>
      <c r="D19" s="16">
        <v>59430.67</v>
      </c>
      <c r="E19" s="17"/>
      <c r="F19" s="21">
        <f t="shared" si="4"/>
        <v>59430.67</v>
      </c>
      <c r="G19" s="18">
        <f t="shared" ref="G19:G25" si="6">F19/312</f>
        <v>190.48291666666665</v>
      </c>
      <c r="H19" s="19">
        <v>49.5</v>
      </c>
      <c r="I19" s="12">
        <f>G19/H19</f>
        <v>3.8481397306397302</v>
      </c>
      <c r="J19" s="15"/>
      <c r="K19" s="18"/>
      <c r="L19" s="13"/>
      <c r="M19" s="12"/>
    </row>
    <row r="20" spans="1:13" x14ac:dyDescent="0.25">
      <c r="A20" s="15" t="s">
        <v>24</v>
      </c>
      <c r="B20" s="16">
        <v>24890.25</v>
      </c>
      <c r="C20" s="16">
        <v>4569.58</v>
      </c>
      <c r="D20" s="16">
        <v>29459.83</v>
      </c>
      <c r="E20" s="17"/>
      <c r="F20" s="21">
        <f t="shared" si="4"/>
        <v>29459.83</v>
      </c>
      <c r="G20" s="18">
        <f t="shared" si="6"/>
        <v>94.422532051282062</v>
      </c>
      <c r="H20" s="19">
        <v>49.5</v>
      </c>
      <c r="I20" s="12">
        <f t="shared" ref="I20:I25" si="7">G20/H20</f>
        <v>1.9075259000259002</v>
      </c>
      <c r="J20" s="15"/>
      <c r="K20" s="18"/>
      <c r="L20" s="13"/>
      <c r="M20" s="12"/>
    </row>
    <row r="21" spans="1:13" x14ac:dyDescent="0.25">
      <c r="A21" s="15" t="s">
        <v>25</v>
      </c>
      <c r="B21" s="16">
        <v>19654.8</v>
      </c>
      <c r="C21" s="16">
        <v>3241.84</v>
      </c>
      <c r="D21" s="16">
        <v>22896.639999999999</v>
      </c>
      <c r="E21" s="17"/>
      <c r="F21" s="21">
        <f t="shared" si="4"/>
        <v>22896.639999999999</v>
      </c>
      <c r="G21" s="18">
        <f t="shared" si="6"/>
        <v>73.38666666666667</v>
      </c>
      <c r="H21" s="19">
        <v>49.5</v>
      </c>
      <c r="I21" s="12">
        <f t="shared" si="7"/>
        <v>1.4825589225589226</v>
      </c>
      <c r="J21" s="15"/>
      <c r="K21" s="18"/>
      <c r="L21" s="13"/>
      <c r="M21" s="12"/>
    </row>
    <row r="22" spans="1:13" x14ac:dyDescent="0.25">
      <c r="A22" s="15" t="s">
        <v>26</v>
      </c>
      <c r="B22" s="16">
        <v>10860.3</v>
      </c>
      <c r="C22" s="16">
        <v>1548.78</v>
      </c>
      <c r="D22" s="16">
        <v>12409.08</v>
      </c>
      <c r="E22" s="17"/>
      <c r="F22" s="21">
        <f t="shared" si="4"/>
        <v>12409.08</v>
      </c>
      <c r="G22" s="18">
        <f t="shared" si="6"/>
        <v>39.77269230769231</v>
      </c>
      <c r="H22" s="19">
        <v>49.5</v>
      </c>
      <c r="I22" s="12">
        <f t="shared" si="7"/>
        <v>0.80348873348873351</v>
      </c>
      <c r="J22" s="15"/>
      <c r="K22" s="18"/>
      <c r="L22" s="13"/>
      <c r="M22" s="12"/>
    </row>
    <row r="23" spans="1:13" x14ac:dyDescent="0.25">
      <c r="A23" s="15" t="s">
        <v>27</v>
      </c>
      <c r="B23" s="16">
        <v>14061.3</v>
      </c>
      <c r="C23" s="16">
        <v>3306.2</v>
      </c>
      <c r="D23" s="16">
        <v>17367.5</v>
      </c>
      <c r="E23" s="17"/>
      <c r="F23" s="21">
        <f t="shared" si="4"/>
        <v>17367.5</v>
      </c>
      <c r="G23" s="18">
        <f t="shared" si="6"/>
        <v>55.665064102564102</v>
      </c>
      <c r="H23" s="19">
        <v>49.5</v>
      </c>
      <c r="I23" s="12">
        <f t="shared" si="7"/>
        <v>1.1245467495467496</v>
      </c>
      <c r="J23" s="15"/>
      <c r="K23" s="18"/>
      <c r="L23" s="13"/>
      <c r="M23" s="12"/>
    </row>
    <row r="24" spans="1:13" x14ac:dyDescent="0.25">
      <c r="A24" s="15" t="s">
        <v>28</v>
      </c>
      <c r="B24" s="16">
        <v>3248.85</v>
      </c>
      <c r="C24" s="16">
        <v>263</v>
      </c>
      <c r="D24" s="16">
        <v>3511.85</v>
      </c>
      <c r="E24" s="17"/>
      <c r="F24" s="21">
        <f t="shared" si="4"/>
        <v>3511.85</v>
      </c>
      <c r="G24" s="18">
        <f t="shared" si="6"/>
        <v>11.255929487179486</v>
      </c>
      <c r="H24" s="19">
        <v>49.5</v>
      </c>
      <c r="I24" s="12">
        <f t="shared" si="7"/>
        <v>0.22739251489251489</v>
      </c>
      <c r="J24" s="15"/>
      <c r="K24" s="18"/>
      <c r="L24" s="13"/>
      <c r="M24" s="12"/>
    </row>
    <row r="25" spans="1:13" x14ac:dyDescent="0.25">
      <c r="A25" s="15" t="s">
        <v>29</v>
      </c>
      <c r="B25" s="16">
        <v>13751.1</v>
      </c>
      <c r="C25" s="16">
        <v>338.14</v>
      </c>
      <c r="D25" s="16">
        <v>14089.24</v>
      </c>
      <c r="E25" s="17"/>
      <c r="F25" s="21">
        <f t="shared" si="4"/>
        <v>14089.24</v>
      </c>
      <c r="G25" s="18">
        <f t="shared" si="6"/>
        <v>45.157820512820514</v>
      </c>
      <c r="H25" s="19">
        <v>49.5</v>
      </c>
      <c r="I25" s="12">
        <f t="shared" si="7"/>
        <v>0.91227920227920234</v>
      </c>
      <c r="J25" s="15"/>
      <c r="K25" s="18"/>
      <c r="L25" s="13"/>
      <c r="M25" s="12"/>
    </row>
    <row r="26" spans="1:13" x14ac:dyDescent="0.25">
      <c r="A26" s="22"/>
      <c r="B26" s="22"/>
      <c r="C26" s="22"/>
      <c r="D26" s="23">
        <f>SUM(D6:D25)</f>
        <v>737986.07799999986</v>
      </c>
      <c r="F26" s="21">
        <f>SUM(F6:F25)</f>
        <v>624427.2699999999</v>
      </c>
      <c r="G26" s="24">
        <f t="shared" ref="G26" si="8">SUM(G6:G25)</f>
        <v>2001.3694551282051</v>
      </c>
      <c r="H26" s="21"/>
      <c r="I26" s="12">
        <f>SUM(I6:I25)</f>
        <v>32.627766770266767</v>
      </c>
      <c r="J26" s="21">
        <f>SUM(J6:J25)</f>
        <v>113488.81000000003</v>
      </c>
      <c r="K26" s="21"/>
      <c r="L26" s="13"/>
      <c r="M26" s="12"/>
    </row>
    <row r="27" spans="1:13" x14ac:dyDescent="0.25">
      <c r="A27" s="5"/>
    </row>
    <row r="28" spans="1:13" x14ac:dyDescent="0.25">
      <c r="A28" s="5"/>
    </row>
    <row r="29" spans="1:13" x14ac:dyDescent="0.25">
      <c r="A29" s="5"/>
    </row>
    <row r="31" spans="1:13" x14ac:dyDescent="0.25">
      <c r="A31" s="5"/>
    </row>
    <row r="32" spans="1:13" x14ac:dyDescent="0.25">
      <c r="A32" s="5"/>
    </row>
    <row r="34" spans="1:1" x14ac:dyDescent="0.25">
      <c r="A34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</dc:creator>
  <cp:lastModifiedBy>Dmitry Monetchikov</cp:lastModifiedBy>
  <dcterms:created xsi:type="dcterms:W3CDTF">2021-05-02T08:47:18Z</dcterms:created>
  <dcterms:modified xsi:type="dcterms:W3CDTF">2021-08-29T15:52:06Z</dcterms:modified>
</cp:coreProperties>
</file>